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BILANCI\INDICATORI\"/>
    </mc:Choice>
  </mc:AlternateContent>
  <bookViews>
    <workbookView xWindow="0" yWindow="0" windowWidth="24000" windowHeight="9735"/>
  </bookViews>
  <sheets>
    <sheet name="INDICATORI_BES_2019" sheetId="2" r:id="rId1"/>
  </sheets>
  <externalReferences>
    <externalReference r:id="rId2"/>
    <externalReference r:id="rId3"/>
  </externalReferences>
  <definedNames>
    <definedName name="_xlnm.Print_Area" localSheetId="0">INDICATORI_BES_2019!$A$1:$I$63</definedName>
    <definedName name="ASSI">[2]Codifica_SP!$M$641:$R$1279</definedName>
    <definedName name="ASSI_ANNO_C">[2]Codifica_SP!$P$641:$P$1279</definedName>
    <definedName name="ASSI_ANNO_P">[2]Codifica_SP!$O$641:$O$1279</definedName>
    <definedName name="DATI_TOTALE">[2]Codifica_SP!$M$2:$R$2557</definedName>
    <definedName name="DATI_TOTALE_DETT_1">[2]Codifica_SP!$Q$2:$Q$2557</definedName>
    <definedName name="DATI_TOTALE_DETT_2">[2]Codifica_SP!$R$2:$R$2557</definedName>
    <definedName name="RFTOT01">[2]Codifica_SP!$J$2:$P$2557</definedName>
    <definedName name="RFVALAC">[2]Codifica_SP!$P$2:$P$2557</definedName>
    <definedName name="RFVALAP">[2]Codifica_SP!$O$2:$O$2557</definedName>
    <definedName name="RIC">[2]Codifica_SP!$M$1280:$R$1918</definedName>
    <definedName name="RIC_ANNO_C">[2]Codifica_SP!$P$1280:$P$1918</definedName>
    <definedName name="RIC_ANNO_P">[2]Codifica_SP!$O$1280:$O$1918</definedName>
    <definedName name="SOC">[2]Codifica_SP!$M$1919:$R$2557</definedName>
    <definedName name="SOC_ANNO_C">[2]Codifica_SP!$P$1919:$P$2557</definedName>
    <definedName name="SOC_ANNO_P">[2]Codifica_SP!$O$1919:$O$2557</definedName>
    <definedName name="VERSIONI">[1]VERSIONI!$A$2:$A$10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2" l="1"/>
  <c r="Q41" i="2"/>
  <c r="P41" i="2"/>
  <c r="Q40" i="2"/>
  <c r="P39" i="2"/>
  <c r="P38" i="2"/>
  <c r="P37" i="2"/>
  <c r="P36" i="2"/>
  <c r="P35" i="2"/>
  <c r="P34" i="2"/>
  <c r="P33" i="2"/>
  <c r="P32" i="2"/>
  <c r="P31" i="2"/>
  <c r="P30" i="2"/>
  <c r="R23" i="2"/>
  <c r="Q23" i="2"/>
  <c r="P23" i="2"/>
  <c r="O23" i="2"/>
  <c r="O41" i="2" s="1"/>
  <c r="N23" i="2"/>
  <c r="N41" i="2" s="1"/>
  <c r="R22" i="2"/>
  <c r="Q22" i="2"/>
  <c r="P22" i="2"/>
  <c r="O22" i="2"/>
  <c r="O40" i="2" s="1"/>
  <c r="N22" i="2"/>
  <c r="N40" i="2" s="1"/>
  <c r="P21" i="2"/>
  <c r="O21" i="2"/>
  <c r="O39" i="2" s="1"/>
  <c r="N21" i="2"/>
  <c r="N39" i="2" s="1"/>
  <c r="P29" i="2"/>
  <c r="P20" i="2"/>
  <c r="O20" i="2"/>
  <c r="O38" i="2" s="1"/>
  <c r="N20" i="2"/>
  <c r="N38" i="2" s="1"/>
  <c r="P19" i="2"/>
  <c r="O19" i="2"/>
  <c r="O37" i="2" s="1"/>
  <c r="N19" i="2"/>
  <c r="N37" i="2" s="1"/>
  <c r="P18" i="2"/>
  <c r="O18" i="2"/>
  <c r="O36" i="2" s="1"/>
  <c r="N18" i="2"/>
  <c r="N36" i="2" s="1"/>
  <c r="P28" i="2"/>
  <c r="P17" i="2"/>
  <c r="O17" i="2"/>
  <c r="O35" i="2" s="1"/>
  <c r="N17" i="2"/>
  <c r="N35" i="2" s="1"/>
  <c r="P16" i="2"/>
  <c r="O16" i="2"/>
  <c r="O34" i="2" s="1"/>
  <c r="N16" i="2"/>
  <c r="N34" i="2" s="1"/>
  <c r="P15" i="2"/>
  <c r="O15" i="2"/>
  <c r="O33" i="2" s="1"/>
  <c r="N15" i="2"/>
  <c r="N33" i="2" s="1"/>
  <c r="P27" i="2"/>
  <c r="P14" i="2"/>
  <c r="O14" i="2"/>
  <c r="O32" i="2" s="1"/>
  <c r="N14" i="2"/>
  <c r="N32" i="2" s="1"/>
  <c r="P13" i="2"/>
  <c r="O13" i="2"/>
  <c r="O31" i="2" s="1"/>
  <c r="N13" i="2"/>
  <c r="N31" i="2" s="1"/>
  <c r="P12" i="2"/>
  <c r="O12" i="2"/>
  <c r="O30" i="2" s="1"/>
  <c r="N12" i="2"/>
  <c r="N30" i="2" s="1"/>
  <c r="P26" i="2"/>
  <c r="P11" i="2"/>
  <c r="O11" i="2"/>
  <c r="O29" i="2" s="1"/>
  <c r="N11" i="2"/>
  <c r="N29" i="2" s="1"/>
  <c r="P10" i="2"/>
  <c r="O10" i="2"/>
  <c r="O28" i="2" s="1"/>
  <c r="N10" i="2"/>
  <c r="N28" i="2" s="1"/>
  <c r="P9" i="2"/>
  <c r="O9" i="2"/>
  <c r="O27" i="2" s="1"/>
  <c r="N9" i="2"/>
  <c r="N27" i="2" s="1"/>
  <c r="P25" i="2"/>
  <c r="P8" i="2"/>
  <c r="O8" i="2"/>
  <c r="O26" i="2" s="1"/>
  <c r="N8" i="2"/>
  <c r="N26" i="2" s="1"/>
  <c r="P7" i="2"/>
  <c r="O7" i="2"/>
  <c r="O25" i="2" s="1"/>
  <c r="N7" i="2"/>
  <c r="N25" i="2" s="1"/>
  <c r="Q24" i="2"/>
  <c r="Q6" i="2"/>
  <c r="O6" i="2"/>
  <c r="O24" i="2" s="1"/>
  <c r="N6" i="2"/>
  <c r="N24" i="2" s="1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P24" i="2"/>
  <c r="R6" i="2"/>
  <c r="M24" i="2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R7" i="2" l="1"/>
  <c r="Q7" i="2"/>
  <c r="R24" i="2"/>
  <c r="P6" i="2"/>
  <c r="R40" i="2"/>
  <c r="P40" i="2"/>
  <c r="Q25" i="2" l="1"/>
  <c r="R25" i="2"/>
  <c r="R8" i="2"/>
  <c r="Q8" i="2"/>
  <c r="R9" i="2" l="1"/>
  <c r="Q9" i="2"/>
  <c r="Q26" i="2"/>
  <c r="R26" i="2"/>
  <c r="Q27" i="2" l="1"/>
  <c r="R27" i="2"/>
  <c r="R10" i="2"/>
  <c r="Q10" i="2"/>
  <c r="R11" i="2" l="1"/>
  <c r="Q11" i="2"/>
  <c r="Q28" i="2"/>
  <c r="R28" i="2"/>
  <c r="Q29" i="2" l="1"/>
  <c r="R29" i="2"/>
  <c r="R12" i="2"/>
  <c r="Q12" i="2"/>
  <c r="R13" i="2" l="1"/>
  <c r="Q13" i="2"/>
  <c r="Q30" i="2"/>
  <c r="R30" i="2"/>
  <c r="Q31" i="2" l="1"/>
  <c r="R31" i="2"/>
  <c r="R14" i="2"/>
  <c r="Q14" i="2"/>
  <c r="R15" i="2" l="1"/>
  <c r="Q15" i="2"/>
  <c r="Q32" i="2"/>
  <c r="R32" i="2"/>
  <c r="Q33" i="2" l="1"/>
  <c r="R33" i="2"/>
  <c r="R16" i="2"/>
  <c r="Q16" i="2"/>
  <c r="R17" i="2" l="1"/>
  <c r="Q17" i="2"/>
  <c r="Q34" i="2"/>
  <c r="R34" i="2"/>
  <c r="R35" i="2" l="1"/>
  <c r="Q35" i="2"/>
  <c r="R18" i="2"/>
  <c r="Q18" i="2"/>
  <c r="R19" i="2" l="1"/>
  <c r="Q19" i="2"/>
  <c r="Q36" i="2"/>
  <c r="R36" i="2"/>
  <c r="R37" i="2" l="1"/>
  <c r="Q37" i="2"/>
  <c r="R20" i="2"/>
  <c r="Q20" i="2"/>
  <c r="R21" i="2"/>
  <c r="Q21" i="2"/>
  <c r="R39" i="2" l="1"/>
  <c r="Q39" i="2"/>
  <c r="R38" i="2"/>
  <c r="Q38" i="2"/>
</calcChain>
</file>

<file path=xl/sharedStrings.xml><?xml version="1.0" encoding="utf-8"?>
<sst xmlns="http://schemas.openxmlformats.org/spreadsheetml/2006/main" count="74" uniqueCount="55">
  <si>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</si>
  <si>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</si>
  <si>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</si>
  <si>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</si>
  <si>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</si>
  <si>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</si>
  <si>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</si>
  <si>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</si>
  <si>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</si>
  <si>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</si>
  <si>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</si>
  <si>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</si>
  <si>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</si>
  <si>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</si>
  <si>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</si>
  <si>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</si>
  <si>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</si>
  <si>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</si>
  <si>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</si>
  <si>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</si>
  <si>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</si>
  <si>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</si>
  <si>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</si>
  <si>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</si>
  <si>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</si>
  <si>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</si>
  <si>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</si>
  <si>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</si>
  <si>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</si>
  <si>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</si>
  <si>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</si>
  <si>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</si>
  <si>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</si>
  <si>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</si>
  <si>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</si>
  <si>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</si>
  <si>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</si>
  <si>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</si>
  <si>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</si>
  <si>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</si>
  <si>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</si>
  <si>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</si>
  <si>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</si>
  <si>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</si>
  <si>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</si>
  <si>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</si>
  <si>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</si>
  <si>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</si>
  <si>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</si>
  <si>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716</t>
  </si>
  <si>
    <t>AZIENDE SOCIO SANITARIE TERRITORIALI - INDICATORI DI BILANCIO Consuntivo 2019</t>
  </si>
  <si>
    <t>ASST DI MONZA</t>
  </si>
  <si>
    <t>Valore netto al 31/12/2018</t>
  </si>
  <si>
    <t>Valore netto al 31/12/2019</t>
  </si>
  <si>
    <t>Prechiusura al 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</si>
</sst>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3" fillId="0" borderId="0" xfId="3" applyFont="1" applyAlignment="1">
      <alignment wrapText="1"/>
    </xf>
    <xf numFmtId="2" fontId="3" fillId="0" borderId="0" xfId="3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4" fontId="3" fillId="0" borderId="2" xfId="4" applyNumberFormat="1" applyFont="1" applyFill="1" applyBorder="1" applyProtection="1"/>
    <xf numFmtId="0" fontId="3" fillId="0" borderId="2" xfId="1" applyFont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4" fontId="3" fillId="0" borderId="0" xfId="3" applyNumberFormat="1" applyFont="1" applyAlignment="1">
      <alignment wrapText="1"/>
    </xf>
    <xf numFmtId="41" fontId="3" fillId="0" borderId="0" xfId="3" applyNumberFormat="1" applyFont="1" applyAlignment="1">
      <alignment wrapText="1"/>
    </xf>
    <xf numFmtId="0" fontId="3" fillId="0" borderId="4" xfId="1" applyFont="1" applyBorder="1" applyAlignment="1" applyProtection="1">
      <alignment wrapText="1"/>
    </xf>
    <xf numFmtId="41" fontId="3" fillId="0" borderId="4" xfId="1" applyNumberFormat="1" applyFont="1" applyFill="1" applyBorder="1" applyProtection="1"/>
    <xf numFmtId="0" fontId="3" fillId="0" borderId="4" xfId="1" applyFont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2" xfId="1" applyNumberFormat="1" applyFont="1" applyFill="1" applyBorder="1" applyProtection="1"/>
    <xf numFmtId="10" fontId="6" fillId="0" borderId="0" xfId="1" applyNumberFormat="1" applyFont="1" applyProtection="1"/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wrapText="1"/>
    </xf>
    <xf numFmtId="41" fontId="3" fillId="0" borderId="8" xfId="1" applyNumberFormat="1" applyFont="1" applyFill="1" applyBorder="1" applyProtection="1"/>
    <xf numFmtId="0" fontId="3" fillId="0" borderId="8" xfId="1" applyFont="1" applyBorder="1" applyProtection="1"/>
    <xf numFmtId="10" fontId="6" fillId="0" borderId="9" xfId="5" applyNumberFormat="1" applyFont="1" applyBorder="1" applyAlignment="1" applyProtection="1">
      <alignment horizontal="center" vertical="center"/>
    </xf>
    <xf numFmtId="10" fontId="6" fillId="0" borderId="10" xfId="5" applyNumberFormat="1" applyFont="1" applyBorder="1" applyAlignment="1" applyProtection="1">
      <alignment horizontal="center" vertical="center"/>
    </xf>
    <xf numFmtId="10" fontId="6" fillId="0" borderId="11" xfId="1" applyNumberFormat="1" applyFont="1" applyBorder="1" applyProtection="1"/>
    <xf numFmtId="0" fontId="8" fillId="0" borderId="6" xfId="1" applyFont="1" applyBorder="1" applyAlignment="1" applyProtection="1">
      <alignment wrapText="1"/>
    </xf>
    <xf numFmtId="41" fontId="8" fillId="0" borderId="6" xfId="1" applyNumberFormat="1" applyFont="1" applyFill="1" applyBorder="1" applyProtection="1"/>
    <xf numFmtId="0" fontId="8" fillId="0" borderId="6" xfId="1" applyFont="1" applyBorder="1" applyProtection="1"/>
    <xf numFmtId="10" fontId="9" fillId="0" borderId="7" xfId="5" applyNumberFormat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wrapText="1"/>
    </xf>
    <xf numFmtId="41" fontId="8" fillId="0" borderId="8" xfId="1" applyNumberFormat="1" applyFont="1" applyFill="1" applyBorder="1" applyProtection="1"/>
    <xf numFmtId="0" fontId="8" fillId="0" borderId="8" xfId="1" applyFont="1" applyBorder="1" applyProtection="1"/>
    <xf numFmtId="10" fontId="9" fillId="0" borderId="9" xfId="5" applyNumberFormat="1" applyFont="1" applyBorder="1" applyAlignment="1" applyProtection="1">
      <alignment horizontal="center" vertical="center"/>
    </xf>
    <xf numFmtId="10" fontId="9" fillId="0" borderId="10" xfId="5" applyNumberFormat="1" applyFont="1" applyBorder="1" applyAlignment="1" applyProtection="1">
      <alignment horizontal="center" vertical="center"/>
    </xf>
    <xf numFmtId="0" fontId="8" fillId="0" borderId="0" xfId="1" applyFont="1" applyProtection="1"/>
    <xf numFmtId="0" fontId="8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41" fontId="8" fillId="0" borderId="0" xfId="1" applyNumberFormat="1" applyFont="1" applyFill="1" applyBorder="1" applyProtection="1"/>
    <xf numFmtId="0" fontId="8" fillId="0" borderId="0" xfId="1" applyFont="1" applyBorder="1" applyProtection="1"/>
    <xf numFmtId="41" fontId="3" fillId="0" borderId="6" xfId="1" applyNumberFormat="1" applyFont="1" applyFill="1" applyBorder="1" applyAlignment="1" applyProtection="1">
      <alignment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%20%20%20%20%20%20%20%20CONSUNTIVI/Anno%202019/INVIO%20REGIONE/716_bilancio_di_esercizio_CE_BES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ETTI\BILANCI_WEB\Download\Template\Modelli_Invio\2015\CONS\bilancio_di_esercizio_CONS_gener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 refreshError="1"/>
      <sheetData sheetId="1" refreshError="1"/>
      <sheetData sheetId="2">
        <row r="2">
          <cell r="B2" t="str">
            <v>716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0">
          <cell r="N10" t="str">
            <v>Valore netto al 31/12/2018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4">
          <cell r="C34">
            <v>13590000</v>
          </cell>
        </row>
      </sheetData>
      <sheetData sheetId="38" refreshError="1"/>
      <sheetData sheetId="39" refreshError="1"/>
      <sheetData sheetId="40" refreshError="1"/>
      <sheetData sheetId="41"/>
      <sheetData sheetId="42" refreshError="1"/>
      <sheetData sheetId="43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Normal="100" workbookViewId="0">
      <selection activeCell="A63" sqref="A63:I63"/>
    </sheetView>
  </sheetViews>
  <sheetFormatPr defaultRowHeight="15" x14ac:dyDescent="0.3"/>
  <cols>
    <col min="1" max="1" width="25" style="2" customWidth="1"/>
    <col min="2" max="2" width="39.85546875" style="2" customWidth="1"/>
    <col min="3" max="3" width="17" style="2" customWidth="1"/>
    <col min="4" max="4" width="15.140625" style="2" customWidth="1"/>
    <col min="5" max="5" width="14.42578125" style="2" hidden="1" customWidth="1"/>
    <col min="6" max="6" width="4.7109375" style="2" customWidth="1"/>
    <col min="7" max="7" width="12.7109375" style="2" customWidth="1"/>
    <col min="8" max="8" width="16" style="2" customWidth="1"/>
    <col min="9" max="9" width="13.140625" style="2" hidden="1" customWidth="1"/>
    <col min="10" max="11" width="9.140625" style="2"/>
    <col min="12" max="13" width="9.140625" style="3" hidden="1" customWidth="1"/>
    <col min="14" max="14" width="26.28515625" style="3" hidden="1" customWidth="1"/>
    <col min="15" max="15" width="42.85546875" style="3" hidden="1" customWidth="1"/>
    <col min="16" max="18" width="9.140625" style="3" hidden="1" customWidth="1"/>
    <col min="19" max="16384" width="9.140625" style="2"/>
  </cols>
  <sheetData>
    <row r="1" spans="1:18" ht="46.5" customHeight="1" x14ac:dyDescent="0.3">
      <c r="A1" s="1" t="s">
        <v>50</v>
      </c>
      <c r="B1" s="1"/>
      <c r="C1" s="1"/>
      <c r="D1" s="1"/>
      <c r="E1" s="1"/>
      <c r="F1" s="1"/>
      <c r="G1" s="1"/>
      <c r="H1" s="1"/>
      <c r="I1" s="1"/>
    </row>
    <row r="2" spans="1:18" ht="16.5" x14ac:dyDescent="0.3">
      <c r="A2" s="4" t="s">
        <v>49</v>
      </c>
      <c r="B2" s="5" t="s">
        <v>51</v>
      </c>
    </row>
    <row r="3" spans="1:18" ht="16.5" x14ac:dyDescent="0.3"/>
    <row r="4" spans="1:18" ht="50.1" customHeight="1" x14ac:dyDescent="0.3">
      <c r="A4" s="6" t="s">
        <v>0</v>
      </c>
      <c r="C4" s="7" t="s">
        <v>52</v>
      </c>
      <c r="D4" s="8" t="s">
        <v>53</v>
      </c>
      <c r="E4" s="8" t="s">
        <v>54</v>
      </c>
      <c r="F4" s="9"/>
      <c r="G4" s="10" t="s">
        <v>52</v>
      </c>
      <c r="H4" s="10" t="s">
        <v>53</v>
      </c>
      <c r="I4" s="10" t="s">
        <v>54</v>
      </c>
    </row>
    <row r="5" spans="1:18" ht="16.5" customHeight="1" x14ac:dyDescent="0.3">
      <c r="L5" s="11" t="s">
        <v>1</v>
      </c>
      <c r="M5" s="11" t="s">
        <v>2</v>
      </c>
      <c r="N5" s="11" t="s">
        <v>3</v>
      </c>
      <c r="O5" s="11" t="s">
        <v>4</v>
      </c>
      <c r="P5" s="11" t="s">
        <v>5</v>
      </c>
      <c r="Q5" s="11" t="s">
        <v>6</v>
      </c>
      <c r="R5" s="12" t="s">
        <v>7</v>
      </c>
    </row>
    <row r="6" spans="1:18" ht="16.5" customHeight="1" x14ac:dyDescent="0.3">
      <c r="A6" s="1" t="s">
        <v>8</v>
      </c>
      <c r="B6" s="13" t="s">
        <v>9</v>
      </c>
      <c r="C6" s="14">
        <v>191799000</v>
      </c>
      <c r="D6" s="14">
        <v>195195381</v>
      </c>
      <c r="E6" s="14">
        <v>0</v>
      </c>
      <c r="F6" s="15"/>
      <c r="G6" s="16">
        <v>0.43718259648610946</v>
      </c>
      <c r="H6" s="16">
        <v>0.45262986201801708</v>
      </c>
      <c r="I6" s="16" t="e">
        <v>#DIV/0!</v>
      </c>
      <c r="L6" s="11" t="str">
        <f>[1]Info!B2</f>
        <v>716</v>
      </c>
      <c r="M6" s="11" t="str">
        <f>C4</f>
        <v>Valore netto al 31/12/2018</v>
      </c>
      <c r="N6" s="11" t="str">
        <f>LEFT(A6,12)</f>
        <v>Indicatore 1</v>
      </c>
      <c r="O6" s="11" t="str">
        <f>B6&amp;" / "&amp;B7</f>
        <v>Costi del personale / Ricavi della gestione caratteristica</v>
      </c>
      <c r="P6" s="17">
        <f>C6</f>
        <v>191799000</v>
      </c>
      <c r="Q6" s="18">
        <f>C7</f>
        <v>438716000</v>
      </c>
      <c r="R6" s="12">
        <f>G6</f>
        <v>0.43718259648610946</v>
      </c>
    </row>
    <row r="7" spans="1:18" ht="16.5" customHeight="1" x14ac:dyDescent="0.3">
      <c r="A7" s="1"/>
      <c r="B7" s="19" t="s">
        <v>10</v>
      </c>
      <c r="C7" s="20">
        <v>438716000</v>
      </c>
      <c r="D7" s="20">
        <v>431247245</v>
      </c>
      <c r="E7" s="20">
        <v>0</v>
      </c>
      <c r="F7" s="21"/>
      <c r="G7" s="22"/>
      <c r="H7" s="22"/>
      <c r="I7" s="22"/>
      <c r="L7" s="11" t="str">
        <f t="shared" ref="L7:M22" si="0">L6</f>
        <v>716</v>
      </c>
      <c r="M7" s="11" t="str">
        <f t="shared" si="0"/>
        <v>Valore netto al 31/12/2018</v>
      </c>
      <c r="N7" s="11" t="str">
        <f>LEFT(A9,12)</f>
        <v>Indicatore 2</v>
      </c>
      <c r="O7" s="11" t="str">
        <f>B9&amp;" / "&amp;B10</f>
        <v>Costi per beni e servizi / Ricavi della gestione caratteristica</v>
      </c>
      <c r="P7" s="17">
        <f>C9</f>
        <v>230771000</v>
      </c>
      <c r="Q7" s="18">
        <f>C10</f>
        <v>438716000</v>
      </c>
      <c r="R7" s="12">
        <f>G9</f>
        <v>0.52601455155499233</v>
      </c>
    </row>
    <row r="8" spans="1:18" ht="16.5" customHeight="1" x14ac:dyDescent="0.3">
      <c r="B8" s="23"/>
      <c r="C8" s="24"/>
      <c r="D8" s="24"/>
      <c r="E8" s="24"/>
      <c r="G8" s="25"/>
      <c r="H8" s="25"/>
      <c r="I8" s="25"/>
      <c r="L8" s="11" t="str">
        <f t="shared" si="0"/>
        <v>716</v>
      </c>
      <c r="M8" s="11" t="str">
        <f t="shared" si="0"/>
        <v>Valore netto al 31/12/2018</v>
      </c>
      <c r="N8" s="11" t="str">
        <f>LEFT(A12,19)</f>
        <v>Sottoindicatore 2.1</v>
      </c>
      <c r="O8" s="11" t="str">
        <f>B12&amp;" / "&amp;B13</f>
        <v>Acquisti di beni sanitari / Ricavi della gestione caratteristica</v>
      </c>
      <c r="P8" s="17">
        <f>C12</f>
        <v>138310000</v>
      </c>
      <c r="Q8" s="18">
        <f>C13</f>
        <v>438716000</v>
      </c>
      <c r="R8" s="12">
        <f>G12</f>
        <v>0.31526089771059179</v>
      </c>
    </row>
    <row r="9" spans="1:18" ht="16.5" customHeight="1" x14ac:dyDescent="0.3">
      <c r="A9" s="1" t="s">
        <v>11</v>
      </c>
      <c r="B9" s="13" t="s">
        <v>12</v>
      </c>
      <c r="C9" s="26">
        <v>230771000</v>
      </c>
      <c r="D9" s="26">
        <v>231083144</v>
      </c>
      <c r="E9" s="26">
        <v>0</v>
      </c>
      <c r="F9" s="15"/>
      <c r="G9" s="16">
        <v>0.52601455155499233</v>
      </c>
      <c r="H9" s="16">
        <v>0.53584839481119473</v>
      </c>
      <c r="I9" s="16" t="e">
        <v>#DIV/0!</v>
      </c>
      <c r="L9" s="11" t="str">
        <f t="shared" si="0"/>
        <v>716</v>
      </c>
      <c r="M9" s="11" t="str">
        <f t="shared" si="0"/>
        <v>Valore netto al 31/12/2018</v>
      </c>
      <c r="N9" s="11" t="str">
        <f>LEFT(A15,21)</f>
        <v>Sottoindicatore 2.1.1</v>
      </c>
      <c r="O9" s="11" t="str">
        <f>B15&amp;" / "&amp;B16</f>
        <v>Farmaci ed emoderivati / Ricavi della gestione caratteristica</v>
      </c>
      <c r="P9" s="17">
        <f>C15</f>
        <v>86366000</v>
      </c>
      <c r="Q9" s="18">
        <f>C16</f>
        <v>438716000</v>
      </c>
      <c r="R9" s="12">
        <f>G15</f>
        <v>0.19686083935849161</v>
      </c>
    </row>
    <row r="10" spans="1:18" ht="16.5" customHeight="1" x14ac:dyDescent="0.3">
      <c r="A10" s="1"/>
      <c r="B10" s="19" t="s">
        <v>10</v>
      </c>
      <c r="C10" s="20">
        <v>438716000</v>
      </c>
      <c r="D10" s="20">
        <v>431247245</v>
      </c>
      <c r="E10" s="20">
        <v>0</v>
      </c>
      <c r="F10" s="21"/>
      <c r="G10" s="22"/>
      <c r="H10" s="22"/>
      <c r="I10" s="22"/>
      <c r="L10" s="11" t="str">
        <f t="shared" si="0"/>
        <v>716</v>
      </c>
      <c r="M10" s="11" t="str">
        <f t="shared" si="0"/>
        <v>Valore netto al 31/12/2018</v>
      </c>
      <c r="N10" s="11" t="str">
        <f>LEFT(A18,21)</f>
        <v>Sottoindicatore 2.1.2</v>
      </c>
      <c r="O10" s="11" t="str">
        <f>B18&amp;" / "&amp;B19</f>
        <v>Materiali diagnostici / Ricavi della gestione caratteristica</v>
      </c>
      <c r="P10" s="17">
        <f>C18</f>
        <v>10303000</v>
      </c>
      <c r="Q10" s="18">
        <f>C19</f>
        <v>438716000</v>
      </c>
      <c r="R10" s="12">
        <f>G18</f>
        <v>2.3484440959527349E-2</v>
      </c>
    </row>
    <row r="11" spans="1:18" ht="16.5" customHeight="1" x14ac:dyDescent="0.3">
      <c r="B11" s="23"/>
      <c r="C11" s="24"/>
      <c r="D11" s="24"/>
      <c r="E11" s="24"/>
      <c r="G11" s="27"/>
      <c r="H11" s="27"/>
      <c r="I11" s="27"/>
      <c r="L11" s="11" t="str">
        <f t="shared" si="0"/>
        <v>716</v>
      </c>
      <c r="M11" s="11" t="str">
        <f t="shared" si="0"/>
        <v>Valore netto al 31/12/2018</v>
      </c>
      <c r="N11" s="11" t="str">
        <f>LEFT(A21,21)</f>
        <v>Sottoindicatore 2.1.3</v>
      </c>
      <c r="O11" s="11" t="str">
        <f>B21&amp;" / "&amp;B22</f>
        <v>Presidi chirurgici e materiali sanitari / Ricavi della gestione caratteristica</v>
      </c>
      <c r="P11" s="17">
        <f>C21</f>
        <v>6183000</v>
      </c>
      <c r="Q11" s="18">
        <f>C22</f>
        <v>438716000</v>
      </c>
      <c r="R11" s="12">
        <f>G21</f>
        <v>1.4093399830414209E-2</v>
      </c>
    </row>
    <row r="12" spans="1:18" ht="16.5" customHeight="1" x14ac:dyDescent="0.3">
      <c r="A12" s="1" t="s">
        <v>13</v>
      </c>
      <c r="B12" s="28" t="s">
        <v>14</v>
      </c>
      <c r="C12" s="29">
        <v>138310000</v>
      </c>
      <c r="D12" s="29">
        <v>139544138</v>
      </c>
      <c r="E12" s="29">
        <v>0</v>
      </c>
      <c r="F12" s="30"/>
      <c r="G12" s="16">
        <v>0.31526089771059179</v>
      </c>
      <c r="H12" s="16">
        <v>0.32358267703252225</v>
      </c>
      <c r="I12" s="31" t="e">
        <v>#DIV/0!</v>
      </c>
      <c r="L12" s="11" t="str">
        <f t="shared" si="0"/>
        <v>716</v>
      </c>
      <c r="M12" s="11" t="str">
        <f t="shared" si="0"/>
        <v>Valore netto al 31/12/2018</v>
      </c>
      <c r="N12" s="11" t="str">
        <f>LEFT(A24,21)</f>
        <v>Sottoindicatore 2.1.4</v>
      </c>
      <c r="O12" s="11" t="str">
        <f>B24&amp;" / "&amp;B25</f>
        <v>Materiali protesici / Ricavi della gestione caratteristica</v>
      </c>
      <c r="P12" s="17">
        <f>C24</f>
        <v>11355000</v>
      </c>
      <c r="Q12" s="18">
        <f>C25</f>
        <v>438716000</v>
      </c>
      <c r="R12" s="12">
        <f>G24</f>
        <v>2.5882347577931966E-2</v>
      </c>
    </row>
    <row r="13" spans="1:18" ht="16.5" customHeight="1" x14ac:dyDescent="0.3">
      <c r="A13" s="1"/>
      <c r="B13" s="32" t="s">
        <v>10</v>
      </c>
      <c r="C13" s="33">
        <v>438716000</v>
      </c>
      <c r="D13" s="33">
        <v>431247245</v>
      </c>
      <c r="E13" s="33">
        <v>0</v>
      </c>
      <c r="F13" s="34"/>
      <c r="G13" s="35"/>
      <c r="H13" s="36"/>
      <c r="I13" s="36"/>
      <c r="L13" s="11" t="str">
        <f t="shared" si="0"/>
        <v>716</v>
      </c>
      <c r="M13" s="11" t="str">
        <f t="shared" si="0"/>
        <v>Valore netto al 31/12/2018</v>
      </c>
      <c r="N13" s="11" t="str">
        <f>LEFT(A27,19)</f>
        <v>Sottoindicatore 2.2</v>
      </c>
      <c r="O13" s="11" t="str">
        <f>B27&amp;" / "&amp;B28</f>
        <v>Acquisti di beni non sanitari / Ricavi della gestione caratteristica</v>
      </c>
      <c r="P13" s="17">
        <f>C27</f>
        <v>2176000</v>
      </c>
      <c r="Q13" s="18">
        <f>C28</f>
        <v>438716000</v>
      </c>
      <c r="R13" s="12">
        <f>G27</f>
        <v>4.9599285186772311E-3</v>
      </c>
    </row>
    <row r="14" spans="1:18" ht="16.5" customHeight="1" x14ac:dyDescent="0.3">
      <c r="A14" s="6"/>
      <c r="B14" s="23"/>
      <c r="C14" s="24"/>
      <c r="D14" s="24"/>
      <c r="E14" s="24"/>
      <c r="G14" s="37"/>
      <c r="H14" s="37"/>
      <c r="I14" s="37"/>
      <c r="L14" s="11" t="str">
        <f t="shared" si="0"/>
        <v>716</v>
      </c>
      <c r="M14" s="11" t="str">
        <f t="shared" si="0"/>
        <v>Valore netto al 31/12/2018</v>
      </c>
      <c r="N14" s="11" t="str">
        <f>LEFT(A30,19)</f>
        <v>Sottoindicatore 2.3</v>
      </c>
      <c r="O14" s="11" t="str">
        <f>B30&amp;" / "&amp;B31</f>
        <v>Consulenze, Collaborazioni,  Interinale e altre prestazioni di lavoro sanitarie e sociosanitarie / Ricavi della gestione caratteristica</v>
      </c>
      <c r="P14" s="17">
        <f>C30</f>
        <v>4943000</v>
      </c>
      <c r="Q14" s="18">
        <f>C31</f>
        <v>438716000</v>
      </c>
      <c r="R14" s="12">
        <f>G30</f>
        <v>1.1266969976020934E-2</v>
      </c>
    </row>
    <row r="15" spans="1:18" ht="16.5" customHeight="1" x14ac:dyDescent="0.3">
      <c r="A15" s="1" t="s">
        <v>15</v>
      </c>
      <c r="B15" s="38" t="s">
        <v>16</v>
      </c>
      <c r="C15" s="39">
        <v>86366000</v>
      </c>
      <c r="D15" s="39">
        <v>87697815</v>
      </c>
      <c r="E15" s="39">
        <v>0</v>
      </c>
      <c r="F15" s="40"/>
      <c r="G15" s="16">
        <v>0.19686083935849161</v>
      </c>
      <c r="H15" s="16">
        <v>0.20335855131086114</v>
      </c>
      <c r="I15" s="41" t="e">
        <v>#DIV/0!</v>
      </c>
      <c r="L15" s="11" t="str">
        <f t="shared" si="0"/>
        <v>716</v>
      </c>
      <c r="M15" s="11" t="str">
        <f t="shared" si="0"/>
        <v>Valore netto al 31/12/2018</v>
      </c>
      <c r="N15" s="11" t="str">
        <f>LEFT(A33,19)</f>
        <v>Sottoindicatore 2.4</v>
      </c>
      <c r="O15" s="11" t="str">
        <f>B33&amp;" / "&amp;B34</f>
        <v>Altri servizi sanitari e sociosanitari a rilevanza sanitaria / Ricavi della gestione caratteristica</v>
      </c>
      <c r="P15" s="17">
        <f>C33</f>
        <v>10373000</v>
      </c>
      <c r="Q15" s="18">
        <f>C34</f>
        <v>438716000</v>
      </c>
      <c r="R15" s="12">
        <f>G33</f>
        <v>2.3643997483565677E-2</v>
      </c>
    </row>
    <row r="16" spans="1:18" ht="16.5" customHeight="1" x14ac:dyDescent="0.3">
      <c r="A16" s="1"/>
      <c r="B16" s="42" t="s">
        <v>10</v>
      </c>
      <c r="C16" s="43">
        <v>438716000</v>
      </c>
      <c r="D16" s="43">
        <v>431247245</v>
      </c>
      <c r="E16" s="43">
        <v>0</v>
      </c>
      <c r="F16" s="44"/>
      <c r="G16" s="45"/>
      <c r="H16" s="46"/>
      <c r="I16" s="46"/>
      <c r="L16" s="11" t="str">
        <f t="shared" si="0"/>
        <v>716</v>
      </c>
      <c r="M16" s="11" t="str">
        <f t="shared" si="0"/>
        <v>Valore netto al 31/12/2018</v>
      </c>
      <c r="N16" s="11" t="str">
        <f>LEFT(A36,19)</f>
        <v>Sottoindicatore 2.5</v>
      </c>
      <c r="O16" s="11" t="str">
        <f>B36&amp;" / "&amp;B37</f>
        <v>Servizi non sanitari / Ricavi della gestione caratteristica</v>
      </c>
      <c r="P16" s="17">
        <f>C36</f>
        <v>38846000</v>
      </c>
      <c r="Q16" s="18">
        <f>C37</f>
        <v>438716000</v>
      </c>
      <c r="R16" s="12">
        <f>G36</f>
        <v>8.8544753325613831E-2</v>
      </c>
    </row>
    <row r="17" spans="1:18" ht="16.5" customHeight="1" x14ac:dyDescent="0.3">
      <c r="A17" s="47"/>
      <c r="B17" s="47"/>
      <c r="C17" s="48"/>
      <c r="D17" s="48"/>
      <c r="E17" s="48"/>
      <c r="F17" s="47"/>
      <c r="G17" s="37"/>
      <c r="H17" s="37"/>
      <c r="I17" s="37"/>
      <c r="L17" s="11" t="str">
        <f t="shared" si="0"/>
        <v>716</v>
      </c>
      <c r="M17" s="11" t="str">
        <f t="shared" si="0"/>
        <v>Valore netto al 31/12/2018</v>
      </c>
      <c r="N17" s="11" t="str">
        <f>LEFT(A39,20)</f>
        <v>Sottoindicatore 2.6:</v>
      </c>
      <c r="O17" s="11" t="str">
        <f>B39&amp;" / "&amp;B40</f>
        <v>Consulenze, Collaborazioni,  Interinale e altre prestazioni di lavoro non sanitarie / Ricavi della gestione caratteristica</v>
      </c>
      <c r="P17" s="17">
        <f>C39</f>
        <v>4480000</v>
      </c>
      <c r="Q17" s="18">
        <f>C40</f>
        <v>438716000</v>
      </c>
      <c r="R17" s="12">
        <f>G39</f>
        <v>1.0211617538453122E-2</v>
      </c>
    </row>
    <row r="18" spans="1:18" ht="16.5" customHeight="1" x14ac:dyDescent="0.3">
      <c r="A18" s="1" t="s">
        <v>17</v>
      </c>
      <c r="B18" s="38" t="s">
        <v>18</v>
      </c>
      <c r="C18" s="39">
        <v>10303000</v>
      </c>
      <c r="D18" s="39">
        <v>10661947</v>
      </c>
      <c r="E18" s="39">
        <v>0</v>
      </c>
      <c r="F18" s="40"/>
      <c r="G18" s="16">
        <v>2.3484440959527349E-2</v>
      </c>
      <c r="H18" s="16">
        <v>2.4723513306154569E-2</v>
      </c>
      <c r="I18" s="41" t="e">
        <v>#DIV/0!</v>
      </c>
      <c r="L18" s="11" t="str">
        <f t="shared" si="0"/>
        <v>716</v>
      </c>
      <c r="M18" s="11" t="str">
        <f t="shared" si="0"/>
        <v>Valore netto al 31/12/2018</v>
      </c>
      <c r="N18" s="11" t="str">
        <f>LEFT(A42,20)</f>
        <v>Sottoindicatore 2.7:</v>
      </c>
      <c r="O18" s="11" t="str">
        <f>B42&amp;" / "&amp;B43</f>
        <v>Manutenzione e riparazione (ordinaria esternalizzata) / Ricavi della gestione caratteristica</v>
      </c>
      <c r="P18" s="17">
        <f>C42</f>
        <v>12538000</v>
      </c>
      <c r="Q18" s="18">
        <f>C43</f>
        <v>438716000</v>
      </c>
      <c r="R18" s="12">
        <f>G42</f>
        <v>2.8578852834179741E-2</v>
      </c>
    </row>
    <row r="19" spans="1:18" ht="16.5" customHeight="1" x14ac:dyDescent="0.3">
      <c r="A19" s="1"/>
      <c r="B19" s="42" t="s">
        <v>10</v>
      </c>
      <c r="C19" s="43">
        <v>438716000</v>
      </c>
      <c r="D19" s="43">
        <v>431247245</v>
      </c>
      <c r="E19" s="43">
        <v>0</v>
      </c>
      <c r="F19" s="44"/>
      <c r="G19" s="45"/>
      <c r="H19" s="46"/>
      <c r="I19" s="46"/>
      <c r="L19" s="11" t="str">
        <f t="shared" si="0"/>
        <v>716</v>
      </c>
      <c r="M19" s="11" t="str">
        <f t="shared" si="0"/>
        <v>Valore netto al 31/12/2018</v>
      </c>
      <c r="N19" s="11" t="str">
        <f>LEFT(A45,20)</f>
        <v>Sottoindicatore 2.8:</v>
      </c>
      <c r="O19" s="11" t="str">
        <f>B45&amp;" / "&amp;B46</f>
        <v>Godimento di beni di terzi / Ricavi della gestione caratteristica</v>
      </c>
      <c r="P19" s="17">
        <f>C45</f>
        <v>2726000</v>
      </c>
      <c r="Q19" s="18">
        <f>C46</f>
        <v>438716000</v>
      </c>
      <c r="R19" s="12">
        <f>G45</f>
        <v>6.2135869218355386E-3</v>
      </c>
    </row>
    <row r="20" spans="1:18" ht="16.5" customHeight="1" x14ac:dyDescent="0.3">
      <c r="A20" s="47"/>
      <c r="B20" s="47"/>
      <c r="C20" s="48"/>
      <c r="D20" s="48"/>
      <c r="E20" s="48"/>
      <c r="F20" s="47"/>
      <c r="G20" s="37"/>
      <c r="H20" s="37"/>
      <c r="I20" s="37"/>
      <c r="L20" s="11" t="str">
        <f t="shared" si="0"/>
        <v>716</v>
      </c>
      <c r="M20" s="11" t="str">
        <f t="shared" si="0"/>
        <v>Valore netto al 31/12/2018</v>
      </c>
      <c r="N20" s="11" t="str">
        <f>LEFT(A48,20)</f>
        <v>Sottoindicatore 2.9:</v>
      </c>
      <c r="O20" s="11" t="str">
        <f>B48&amp;" / "&amp;B49</f>
        <v>Integrativa e protesica / Ricavi della gestione caratteristica</v>
      </c>
      <c r="P20" s="17">
        <f>C48</f>
        <v>13590000</v>
      </c>
      <c r="Q20" s="18">
        <f>C49</f>
        <v>438716000</v>
      </c>
      <c r="R20" s="12">
        <f>G48</f>
        <v>3.0976759452584358E-2</v>
      </c>
    </row>
    <row r="21" spans="1:18" ht="16.5" customHeight="1" x14ac:dyDescent="0.3">
      <c r="A21" s="1" t="s">
        <v>19</v>
      </c>
      <c r="B21" s="38" t="s">
        <v>20</v>
      </c>
      <c r="C21" s="39">
        <v>6183000</v>
      </c>
      <c r="D21" s="39">
        <v>6369332</v>
      </c>
      <c r="E21" s="39">
        <v>0</v>
      </c>
      <c r="F21" s="40"/>
      <c r="G21" s="16">
        <v>1.4093399830414209E-2</v>
      </c>
      <c r="H21" s="16">
        <v>1.4769559861188214E-2</v>
      </c>
      <c r="I21" s="41" t="e">
        <v>#DIV/0!</v>
      </c>
      <c r="L21" s="11" t="str">
        <f t="shared" si="0"/>
        <v>716</v>
      </c>
      <c r="M21" s="11" t="str">
        <f t="shared" si="0"/>
        <v>Valore netto al 31/12/2018</v>
      </c>
      <c r="N21" s="11" t="str">
        <f>LEFT(A51,12)</f>
        <v>Indicatore 3</v>
      </c>
      <c r="O21" s="11" t="str">
        <f>B51&amp;" / "&amp;B52</f>
        <v>Costi caratteristici / Ricavi della gestione caratteristica</v>
      </c>
      <c r="P21" s="17">
        <f>C51</f>
        <v>457767000</v>
      </c>
      <c r="Q21" s="18">
        <f>C52</f>
        <v>438716000</v>
      </c>
      <c r="R21" s="12">
        <f>G51</f>
        <v>1.0434244477064889</v>
      </c>
    </row>
    <row r="22" spans="1:18" ht="16.5" customHeight="1" x14ac:dyDescent="0.3">
      <c r="A22" s="1"/>
      <c r="B22" s="42" t="s">
        <v>10</v>
      </c>
      <c r="C22" s="43">
        <v>438716000</v>
      </c>
      <c r="D22" s="43">
        <v>431247245</v>
      </c>
      <c r="E22" s="43">
        <v>0</v>
      </c>
      <c r="F22" s="44"/>
      <c r="G22" s="45"/>
      <c r="H22" s="46"/>
      <c r="I22" s="46"/>
      <c r="L22" s="11" t="str">
        <f t="shared" si="0"/>
        <v>716</v>
      </c>
      <c r="M22" s="11" t="str">
        <f t="shared" si="0"/>
        <v>Valore netto al 31/12/2018</v>
      </c>
      <c r="N22" s="11" t="str">
        <f>LEFT(A54,12)</f>
        <v>Indicatore 4</v>
      </c>
      <c r="O22" s="11" t="str">
        <f>B54&amp;" / "&amp;B55</f>
        <v>Costi caratteristici / Totale costi al netto amm.ti sterilizzati</v>
      </c>
      <c r="P22" s="17">
        <f>C54</f>
        <v>457767000</v>
      </c>
      <c r="Q22" s="18">
        <f>C55</f>
        <v>443680000</v>
      </c>
      <c r="R22" s="12">
        <f>G54</f>
        <v>1.0317503606202669</v>
      </c>
    </row>
    <row r="23" spans="1:18" ht="16.5" customHeight="1" x14ac:dyDescent="0.3">
      <c r="A23" s="47"/>
      <c r="B23" s="47"/>
      <c r="C23" s="48"/>
      <c r="D23" s="48"/>
      <c r="E23" s="48"/>
      <c r="F23" s="47"/>
      <c r="G23" s="37"/>
      <c r="H23" s="37"/>
      <c r="I23" s="37"/>
      <c r="L23" s="11" t="str">
        <f t="shared" ref="L23:M38" si="1">L22</f>
        <v>716</v>
      </c>
      <c r="M23" s="11" t="str">
        <f t="shared" si="1"/>
        <v>Valore netto al 31/12/2018</v>
      </c>
      <c r="N23" s="11" t="e">
        <f>LEFT(#REF!,12)</f>
        <v>#REF!</v>
      </c>
      <c r="O23" s="11" t="e">
        <f>#REF!&amp;" / "&amp;#REF!</f>
        <v>#REF!</v>
      </c>
      <c r="P23" s="17" t="e">
        <f>#REF!</f>
        <v>#REF!</v>
      </c>
      <c r="Q23" s="18" t="e">
        <f>#REF!</f>
        <v>#REF!</v>
      </c>
      <c r="R23" s="12" t="e">
        <f>#REF!</f>
        <v>#REF!</v>
      </c>
    </row>
    <row r="24" spans="1:18" ht="16.5" customHeight="1" x14ac:dyDescent="0.3">
      <c r="A24" s="1" t="s">
        <v>21</v>
      </c>
      <c r="B24" s="38" t="s">
        <v>22</v>
      </c>
      <c r="C24" s="39">
        <v>11355000</v>
      </c>
      <c r="D24" s="39">
        <v>10328048</v>
      </c>
      <c r="E24" s="39">
        <v>0</v>
      </c>
      <c r="F24" s="40"/>
      <c r="G24" s="16">
        <v>2.5882347577931966E-2</v>
      </c>
      <c r="H24" s="16">
        <v>2.3949249809120519E-2</v>
      </c>
      <c r="I24" s="41" t="e">
        <v>#DIV/0!</v>
      </c>
      <c r="L24" s="11" t="str">
        <f t="shared" si="1"/>
        <v>716</v>
      </c>
      <c r="M24" s="11" t="str">
        <f>D4</f>
        <v>Valore netto al 31/12/2019</v>
      </c>
      <c r="N24" s="11" t="str">
        <f t="shared" ref="N24:O39" si="2">N6</f>
        <v>Indicatore 1</v>
      </c>
      <c r="O24" s="11" t="str">
        <f t="shared" si="2"/>
        <v>Costi del personale / Ricavi della gestione caratteristica</v>
      </c>
      <c r="P24" s="17">
        <f>D6</f>
        <v>195195381</v>
      </c>
      <c r="Q24" s="18">
        <f>D7</f>
        <v>431247245</v>
      </c>
      <c r="R24" s="12">
        <f>H6</f>
        <v>0.45262986201801708</v>
      </c>
    </row>
    <row r="25" spans="1:18" ht="16.5" customHeight="1" x14ac:dyDescent="0.3">
      <c r="A25" s="1"/>
      <c r="B25" s="42" t="s">
        <v>10</v>
      </c>
      <c r="C25" s="43">
        <v>438716000</v>
      </c>
      <c r="D25" s="43">
        <v>431247245</v>
      </c>
      <c r="E25" s="43">
        <v>0</v>
      </c>
      <c r="F25" s="44"/>
      <c r="G25" s="45"/>
      <c r="H25" s="46"/>
      <c r="I25" s="46"/>
      <c r="L25" s="11" t="str">
        <f t="shared" si="1"/>
        <v>716</v>
      </c>
      <c r="M25" s="11" t="str">
        <f t="shared" si="1"/>
        <v>Valore netto al 31/12/2019</v>
      </c>
      <c r="N25" s="11" t="str">
        <f t="shared" si="2"/>
        <v>Indicatore 2</v>
      </c>
      <c r="O25" s="11" t="str">
        <f t="shared" si="2"/>
        <v>Costi per beni e servizi / Ricavi della gestione caratteristica</v>
      </c>
      <c r="P25" s="17">
        <f>D9</f>
        <v>231083144</v>
      </c>
      <c r="Q25" s="18">
        <f>D10</f>
        <v>431247245</v>
      </c>
      <c r="R25" s="12">
        <f>H9</f>
        <v>0.53584839481119473</v>
      </c>
    </row>
    <row r="26" spans="1:18" ht="16.5" customHeight="1" x14ac:dyDescent="0.3">
      <c r="A26" s="49"/>
      <c r="B26" s="50"/>
      <c r="C26" s="51"/>
      <c r="D26" s="51"/>
      <c r="E26" s="51"/>
      <c r="F26" s="52"/>
      <c r="G26" s="37"/>
      <c r="H26" s="37"/>
      <c r="I26" s="37"/>
      <c r="L26" s="11" t="str">
        <f t="shared" si="1"/>
        <v>716</v>
      </c>
      <c r="M26" s="11" t="str">
        <f t="shared" si="1"/>
        <v>Valore netto al 31/12/2019</v>
      </c>
      <c r="N26" s="11" t="str">
        <f t="shared" si="2"/>
        <v>Sottoindicatore 2.1</v>
      </c>
      <c r="O26" s="11" t="str">
        <f t="shared" si="2"/>
        <v>Acquisti di beni sanitari / Ricavi della gestione caratteristica</v>
      </c>
      <c r="P26" s="17">
        <f>D12</f>
        <v>139544138</v>
      </c>
      <c r="Q26" s="18">
        <f>D13</f>
        <v>431247245</v>
      </c>
      <c r="R26" s="12">
        <f>H12</f>
        <v>0.32358267703252225</v>
      </c>
    </row>
    <row r="27" spans="1:18" ht="16.5" customHeight="1" x14ac:dyDescent="0.3">
      <c r="A27" s="1" t="s">
        <v>23</v>
      </c>
      <c r="B27" s="28" t="s">
        <v>24</v>
      </c>
      <c r="C27" s="29">
        <v>2176000</v>
      </c>
      <c r="D27" s="29">
        <v>1471259</v>
      </c>
      <c r="E27" s="29">
        <v>0</v>
      </c>
      <c r="F27" s="30"/>
      <c r="G27" s="16">
        <v>4.9599285186772311E-3</v>
      </c>
      <c r="H27" s="16">
        <v>3.4116368673845093E-3</v>
      </c>
      <c r="I27" s="31" t="e">
        <v>#DIV/0!</v>
      </c>
      <c r="L27" s="11" t="str">
        <f t="shared" si="1"/>
        <v>716</v>
      </c>
      <c r="M27" s="11" t="str">
        <f t="shared" si="1"/>
        <v>Valore netto al 31/12/2019</v>
      </c>
      <c r="N27" s="11" t="str">
        <f t="shared" si="2"/>
        <v>Sottoindicatore 2.1.1</v>
      </c>
      <c r="O27" s="11" t="str">
        <f t="shared" si="2"/>
        <v>Farmaci ed emoderivati / Ricavi della gestione caratteristica</v>
      </c>
      <c r="P27" s="17">
        <f>D15</f>
        <v>87697815</v>
      </c>
      <c r="Q27" s="18">
        <f>D16</f>
        <v>431247245</v>
      </c>
      <c r="R27" s="12">
        <f>H15</f>
        <v>0.20335855131086114</v>
      </c>
    </row>
    <row r="28" spans="1:18" ht="16.5" customHeight="1" x14ac:dyDescent="0.3">
      <c r="A28" s="1"/>
      <c r="B28" s="32" t="s">
        <v>10</v>
      </c>
      <c r="C28" s="33">
        <v>438716000</v>
      </c>
      <c r="D28" s="33">
        <v>431247245</v>
      </c>
      <c r="E28" s="33">
        <v>0</v>
      </c>
      <c r="F28" s="34"/>
      <c r="G28" s="35"/>
      <c r="H28" s="36"/>
      <c r="I28" s="36"/>
      <c r="L28" s="11" t="str">
        <f t="shared" si="1"/>
        <v>716</v>
      </c>
      <c r="M28" s="11" t="str">
        <f t="shared" si="1"/>
        <v>Valore netto al 31/12/2019</v>
      </c>
      <c r="N28" s="11" t="str">
        <f t="shared" si="2"/>
        <v>Sottoindicatore 2.1.2</v>
      </c>
      <c r="O28" s="11" t="str">
        <f t="shared" si="2"/>
        <v>Materiali diagnostici / Ricavi della gestione caratteristica</v>
      </c>
      <c r="P28" s="17">
        <f>D18</f>
        <v>10661947</v>
      </c>
      <c r="Q28" s="18">
        <f>D19</f>
        <v>431247245</v>
      </c>
      <c r="R28" s="12">
        <f>H18</f>
        <v>2.4723513306154569E-2</v>
      </c>
    </row>
    <row r="29" spans="1:18" ht="16.5" customHeight="1" x14ac:dyDescent="0.3">
      <c r="A29" s="6"/>
      <c r="B29" s="23"/>
      <c r="C29" s="24"/>
      <c r="D29" s="24"/>
      <c r="E29" s="24"/>
      <c r="G29" s="37"/>
      <c r="H29" s="37"/>
      <c r="I29" s="37"/>
      <c r="L29" s="11" t="str">
        <f t="shared" si="1"/>
        <v>716</v>
      </c>
      <c r="M29" s="11" t="str">
        <f t="shared" si="1"/>
        <v>Valore netto al 31/12/2019</v>
      </c>
      <c r="N29" s="11" t="str">
        <f t="shared" si="2"/>
        <v>Sottoindicatore 2.1.3</v>
      </c>
      <c r="O29" s="11" t="str">
        <f t="shared" si="2"/>
        <v>Presidi chirurgici e materiali sanitari / Ricavi della gestione caratteristica</v>
      </c>
      <c r="P29" s="17">
        <f>D21</f>
        <v>6369332</v>
      </c>
      <c r="Q29" s="18">
        <f>D22</f>
        <v>431247245</v>
      </c>
      <c r="R29" s="12">
        <f>H21</f>
        <v>1.4769559861188214E-2</v>
      </c>
    </row>
    <row r="30" spans="1:18" ht="16.5" customHeight="1" x14ac:dyDescent="0.3">
      <c r="A30" s="1" t="s">
        <v>25</v>
      </c>
      <c r="B30" s="28" t="s">
        <v>26</v>
      </c>
      <c r="C30" s="53">
        <v>4943000</v>
      </c>
      <c r="D30" s="53">
        <v>5220066</v>
      </c>
      <c r="E30" s="53">
        <v>0</v>
      </c>
      <c r="F30" s="30"/>
      <c r="G30" s="16">
        <v>1.1266969976020934E-2</v>
      </c>
      <c r="H30" s="16">
        <v>1.2104578198522752E-2</v>
      </c>
      <c r="I30" s="31" t="e">
        <v>#DIV/0!</v>
      </c>
      <c r="L30" s="11" t="str">
        <f t="shared" si="1"/>
        <v>716</v>
      </c>
      <c r="M30" s="11" t="str">
        <f t="shared" si="1"/>
        <v>Valore netto al 31/12/2019</v>
      </c>
      <c r="N30" s="11" t="str">
        <f t="shared" si="2"/>
        <v>Sottoindicatore 2.1.4</v>
      </c>
      <c r="O30" s="11" t="str">
        <f t="shared" si="2"/>
        <v>Materiali protesici / Ricavi della gestione caratteristica</v>
      </c>
      <c r="P30" s="17">
        <f>D24</f>
        <v>10328048</v>
      </c>
      <c r="Q30" s="18">
        <f>D25</f>
        <v>431247245</v>
      </c>
      <c r="R30" s="12">
        <f>H24</f>
        <v>2.3949249809120519E-2</v>
      </c>
    </row>
    <row r="31" spans="1:18" ht="16.5" customHeight="1" x14ac:dyDescent="0.3">
      <c r="A31" s="1"/>
      <c r="B31" s="32" t="s">
        <v>10</v>
      </c>
      <c r="C31" s="33">
        <v>438716000</v>
      </c>
      <c r="D31" s="33">
        <v>431247245</v>
      </c>
      <c r="E31" s="33">
        <v>0</v>
      </c>
      <c r="F31" s="34"/>
      <c r="G31" s="35"/>
      <c r="H31" s="36"/>
      <c r="I31" s="36"/>
      <c r="L31" s="11" t="str">
        <f t="shared" si="1"/>
        <v>716</v>
      </c>
      <c r="M31" s="11" t="str">
        <f t="shared" si="1"/>
        <v>Valore netto al 31/12/2019</v>
      </c>
      <c r="N31" s="11" t="str">
        <f t="shared" si="2"/>
        <v>Sottoindicatore 2.2</v>
      </c>
      <c r="O31" s="11" t="str">
        <f t="shared" si="2"/>
        <v>Acquisti di beni non sanitari / Ricavi della gestione caratteristica</v>
      </c>
      <c r="P31" s="17">
        <f>D27</f>
        <v>1471259</v>
      </c>
      <c r="Q31" s="18">
        <f>D28</f>
        <v>431247245</v>
      </c>
      <c r="R31" s="12">
        <f>H27</f>
        <v>3.4116368673845093E-3</v>
      </c>
    </row>
    <row r="32" spans="1:18" ht="16.5" customHeight="1" x14ac:dyDescent="0.3">
      <c r="A32" s="6"/>
      <c r="B32" s="23"/>
      <c r="C32" s="24"/>
      <c r="D32" s="24"/>
      <c r="E32" s="24"/>
      <c r="G32" s="37"/>
      <c r="H32" s="37"/>
      <c r="I32" s="37"/>
      <c r="L32" s="11" t="str">
        <f t="shared" si="1"/>
        <v>716</v>
      </c>
      <c r="M32" s="11" t="str">
        <f t="shared" si="1"/>
        <v>Valore netto al 31/12/2019</v>
      </c>
      <c r="N32" s="11" t="str">
        <f t="shared" si="2"/>
        <v>Sottoindicatore 2.3</v>
      </c>
      <c r="O32" s="11" t="str">
        <f t="shared" si="2"/>
        <v>Consulenze, Collaborazioni,  Interinale e altre prestazioni di lavoro sanitarie e sociosanitarie / Ricavi della gestione caratteristica</v>
      </c>
      <c r="P32" s="17">
        <f>D30</f>
        <v>5220066</v>
      </c>
      <c r="Q32" s="18">
        <f>D31</f>
        <v>431247245</v>
      </c>
      <c r="R32" s="12">
        <f>H30</f>
        <v>1.2104578198522752E-2</v>
      </c>
    </row>
    <row r="33" spans="1:18" ht="16.5" customHeight="1" x14ac:dyDescent="0.3">
      <c r="A33" s="1" t="s">
        <v>27</v>
      </c>
      <c r="B33" s="28" t="s">
        <v>28</v>
      </c>
      <c r="C33" s="53">
        <v>10373000</v>
      </c>
      <c r="D33" s="53">
        <v>10756398</v>
      </c>
      <c r="E33" s="53">
        <v>0</v>
      </c>
      <c r="F33" s="30"/>
      <c r="G33" s="16">
        <v>2.3643997483565677E-2</v>
      </c>
      <c r="H33" s="16">
        <v>2.4942531516925982E-2</v>
      </c>
      <c r="I33" s="31" t="e">
        <v>#DIV/0!</v>
      </c>
      <c r="L33" s="11" t="str">
        <f t="shared" si="1"/>
        <v>716</v>
      </c>
      <c r="M33" s="11" t="str">
        <f t="shared" si="1"/>
        <v>Valore netto al 31/12/2019</v>
      </c>
      <c r="N33" s="11" t="str">
        <f t="shared" si="2"/>
        <v>Sottoindicatore 2.4</v>
      </c>
      <c r="O33" s="11" t="str">
        <f t="shared" si="2"/>
        <v>Altri servizi sanitari e sociosanitari a rilevanza sanitaria / Ricavi della gestione caratteristica</v>
      </c>
      <c r="P33" s="17">
        <f>D33</f>
        <v>10756398</v>
      </c>
      <c r="Q33" s="18">
        <f>D34</f>
        <v>431247245</v>
      </c>
      <c r="R33" s="12">
        <f>H33</f>
        <v>2.4942531516925982E-2</v>
      </c>
    </row>
    <row r="34" spans="1:18" ht="16.5" customHeight="1" x14ac:dyDescent="0.3">
      <c r="A34" s="1"/>
      <c r="B34" s="32" t="s">
        <v>10</v>
      </c>
      <c r="C34" s="33">
        <v>438716000</v>
      </c>
      <c r="D34" s="33">
        <v>431247245</v>
      </c>
      <c r="E34" s="33">
        <v>0</v>
      </c>
      <c r="F34" s="34"/>
      <c r="G34" s="35"/>
      <c r="H34" s="36"/>
      <c r="I34" s="36"/>
      <c r="L34" s="11" t="str">
        <f t="shared" si="1"/>
        <v>716</v>
      </c>
      <c r="M34" s="11" t="str">
        <f t="shared" si="1"/>
        <v>Valore netto al 31/12/2019</v>
      </c>
      <c r="N34" s="11" t="str">
        <f t="shared" si="2"/>
        <v>Sottoindicatore 2.5</v>
      </c>
      <c r="O34" s="11" t="str">
        <f t="shared" si="2"/>
        <v>Servizi non sanitari / Ricavi della gestione caratteristica</v>
      </c>
      <c r="P34" s="17">
        <f>D36</f>
        <v>37174185</v>
      </c>
      <c r="Q34" s="18">
        <f>D37</f>
        <v>431247245</v>
      </c>
      <c r="R34" s="12">
        <f>H36</f>
        <v>8.6201559386193879E-2</v>
      </c>
    </row>
    <row r="35" spans="1:18" ht="16.5" customHeight="1" x14ac:dyDescent="0.3">
      <c r="A35" s="6"/>
      <c r="B35" s="23"/>
      <c r="C35" s="24"/>
      <c r="D35" s="24"/>
      <c r="E35" s="24"/>
      <c r="G35" s="37"/>
      <c r="H35" s="37"/>
      <c r="I35" s="37"/>
      <c r="L35" s="11" t="str">
        <f t="shared" si="1"/>
        <v>716</v>
      </c>
      <c r="M35" s="11" t="str">
        <f t="shared" si="1"/>
        <v>Valore netto al 31/12/2019</v>
      </c>
      <c r="N35" s="11" t="str">
        <f t="shared" si="2"/>
        <v>Sottoindicatore 2.6:</v>
      </c>
      <c r="O35" s="11" t="str">
        <f t="shared" si="2"/>
        <v>Consulenze, Collaborazioni,  Interinale e altre prestazioni di lavoro non sanitarie / Ricavi della gestione caratteristica</v>
      </c>
      <c r="P35" s="17">
        <f>D39</f>
        <v>4160945</v>
      </c>
      <c r="Q35" s="18">
        <f>D40</f>
        <v>431247245</v>
      </c>
      <c r="R35" s="12">
        <f>H39</f>
        <v>9.6486297553042919E-3</v>
      </c>
    </row>
    <row r="36" spans="1:18" ht="16.5" customHeight="1" x14ac:dyDescent="0.3">
      <c r="A36" s="1" t="s">
        <v>29</v>
      </c>
      <c r="B36" s="28" t="s">
        <v>30</v>
      </c>
      <c r="C36" s="29">
        <v>38846000</v>
      </c>
      <c r="D36" s="29">
        <v>37174185</v>
      </c>
      <c r="E36" s="29">
        <v>0</v>
      </c>
      <c r="F36" s="30"/>
      <c r="G36" s="16">
        <v>8.8544753325613831E-2</v>
      </c>
      <c r="H36" s="16">
        <v>8.6201559386193879E-2</v>
      </c>
      <c r="I36" s="31" t="e">
        <v>#DIV/0!</v>
      </c>
      <c r="L36" s="11" t="str">
        <f t="shared" si="1"/>
        <v>716</v>
      </c>
      <c r="M36" s="11" t="str">
        <f t="shared" si="1"/>
        <v>Valore netto al 31/12/2019</v>
      </c>
      <c r="N36" s="11" t="str">
        <f t="shared" si="2"/>
        <v>Sottoindicatore 2.7:</v>
      </c>
      <c r="O36" s="11" t="str">
        <f t="shared" si="2"/>
        <v>Manutenzione e riparazione (ordinaria esternalizzata) / Ricavi della gestione caratteristica</v>
      </c>
      <c r="P36" s="17">
        <f>D42</f>
        <v>13062305</v>
      </c>
      <c r="Q36" s="18">
        <f>D43</f>
        <v>431247245</v>
      </c>
      <c r="R36" s="12">
        <f>H42</f>
        <v>3.0289596400783964E-2</v>
      </c>
    </row>
    <row r="37" spans="1:18" ht="16.5" customHeight="1" x14ac:dyDescent="0.3">
      <c r="A37" s="1"/>
      <c r="B37" s="32" t="s">
        <v>10</v>
      </c>
      <c r="C37" s="33">
        <v>438716000</v>
      </c>
      <c r="D37" s="33">
        <v>431247245</v>
      </c>
      <c r="E37" s="33">
        <v>0</v>
      </c>
      <c r="F37" s="34"/>
      <c r="G37" s="35"/>
      <c r="H37" s="36"/>
      <c r="I37" s="36"/>
      <c r="L37" s="11" t="str">
        <f t="shared" si="1"/>
        <v>716</v>
      </c>
      <c r="M37" s="11" t="str">
        <f t="shared" si="1"/>
        <v>Valore netto al 31/12/2019</v>
      </c>
      <c r="N37" s="11" t="str">
        <f t="shared" si="2"/>
        <v>Sottoindicatore 2.8:</v>
      </c>
      <c r="O37" s="11" t="str">
        <f t="shared" si="2"/>
        <v>Godimento di beni di terzi / Ricavi della gestione caratteristica</v>
      </c>
      <c r="P37" s="17">
        <f>D45</f>
        <v>3794108</v>
      </c>
      <c r="Q37" s="18">
        <f>D46</f>
        <v>431247245</v>
      </c>
      <c r="R37" s="12">
        <f>H45</f>
        <v>8.7979877993191579E-3</v>
      </c>
    </row>
    <row r="38" spans="1:18" ht="16.5" customHeight="1" x14ac:dyDescent="0.3">
      <c r="A38" s="6"/>
      <c r="B38" s="23"/>
      <c r="C38" s="24"/>
      <c r="D38" s="24"/>
      <c r="E38" s="24"/>
      <c r="G38" s="37"/>
      <c r="H38" s="37"/>
      <c r="I38" s="37"/>
      <c r="L38" s="11" t="str">
        <f t="shared" si="1"/>
        <v>716</v>
      </c>
      <c r="M38" s="11" t="str">
        <f>M37</f>
        <v>Valore netto al 31/12/2019</v>
      </c>
      <c r="N38" s="11" t="str">
        <f t="shared" si="2"/>
        <v>Sottoindicatore 2.9:</v>
      </c>
      <c r="O38" s="11" t="str">
        <f t="shared" si="2"/>
        <v>Integrativa e protesica / Ricavi della gestione caratteristica</v>
      </c>
      <c r="P38" s="17">
        <f>D48</f>
        <v>15139045</v>
      </c>
      <c r="Q38" s="18">
        <f>D49</f>
        <v>431247245</v>
      </c>
      <c r="R38" s="12">
        <f>H48</f>
        <v>3.5105256150679873E-2</v>
      </c>
    </row>
    <row r="39" spans="1:18" ht="16.5" customHeight="1" x14ac:dyDescent="0.3">
      <c r="A39" s="54" t="s">
        <v>31</v>
      </c>
      <c r="B39" s="28" t="s">
        <v>32</v>
      </c>
      <c r="C39" s="53">
        <v>4480000</v>
      </c>
      <c r="D39" s="53">
        <v>4160945</v>
      </c>
      <c r="E39" s="53">
        <v>0</v>
      </c>
      <c r="F39" s="30"/>
      <c r="G39" s="16">
        <v>1.0211617538453122E-2</v>
      </c>
      <c r="H39" s="16">
        <v>9.6486297553042919E-3</v>
      </c>
      <c r="I39" s="31" t="e">
        <v>#DIV/0!</v>
      </c>
      <c r="L39" s="11" t="str">
        <f t="shared" ref="L39:L41" si="3">L38</f>
        <v>716</v>
      </c>
      <c r="M39" s="11" t="str">
        <f>M38</f>
        <v>Valore netto al 31/12/2019</v>
      </c>
      <c r="N39" s="11" t="str">
        <f t="shared" si="2"/>
        <v>Indicatore 3</v>
      </c>
      <c r="O39" s="11" t="str">
        <f t="shared" si="2"/>
        <v>Costi caratteristici / Ricavi della gestione caratteristica</v>
      </c>
      <c r="P39" s="17">
        <f>D51</f>
        <v>458624607</v>
      </c>
      <c r="Q39" s="18">
        <f>D52</f>
        <v>431247245</v>
      </c>
      <c r="R39" s="12">
        <f>H51</f>
        <v>1.063484143533485</v>
      </c>
    </row>
    <row r="40" spans="1:18" ht="16.5" customHeight="1" x14ac:dyDescent="0.3">
      <c r="A40" s="55"/>
      <c r="B40" s="32" t="s">
        <v>10</v>
      </c>
      <c r="C40" s="33">
        <v>438716000</v>
      </c>
      <c r="D40" s="33">
        <v>431247245</v>
      </c>
      <c r="E40" s="33">
        <v>0</v>
      </c>
      <c r="F40" s="34"/>
      <c r="G40" s="35"/>
      <c r="H40" s="36"/>
      <c r="I40" s="36"/>
      <c r="L40" s="11" t="str">
        <f t="shared" si="3"/>
        <v>716</v>
      </c>
      <c r="M40" s="11" t="str">
        <f>M39</f>
        <v>Valore netto al 31/12/2019</v>
      </c>
      <c r="N40" s="11" t="str">
        <f t="shared" ref="N40:O41" si="4">N22</f>
        <v>Indicatore 4</v>
      </c>
      <c r="O40" s="11" t="str">
        <f t="shared" si="4"/>
        <v>Costi caratteristici / Totale costi al netto amm.ti sterilizzati</v>
      </c>
      <c r="P40" s="17">
        <f>D54</f>
        <v>458624607</v>
      </c>
      <c r="Q40" s="18">
        <f>D55</f>
        <v>444228024</v>
      </c>
      <c r="R40" s="12">
        <f>H54</f>
        <v>1.0324080927411279</v>
      </c>
    </row>
    <row r="41" spans="1:18" ht="16.5" customHeight="1" x14ac:dyDescent="0.3">
      <c r="A41" s="6"/>
      <c r="B41" s="23"/>
      <c r="C41" s="24"/>
      <c r="D41" s="24"/>
      <c r="E41" s="24"/>
      <c r="G41" s="37"/>
      <c r="H41" s="37"/>
      <c r="I41" s="37"/>
      <c r="L41" s="11" t="str">
        <f t="shared" si="3"/>
        <v>716</v>
      </c>
      <c r="M41" s="11" t="str">
        <f>M40</f>
        <v>Valore netto al 31/12/2019</v>
      </c>
      <c r="N41" s="11" t="e">
        <f t="shared" si="4"/>
        <v>#REF!</v>
      </c>
      <c r="O41" s="11" t="e">
        <f t="shared" si="4"/>
        <v>#REF!</v>
      </c>
      <c r="P41" s="17" t="e">
        <f>#REF!</f>
        <v>#REF!</v>
      </c>
      <c r="Q41" s="18" t="e">
        <f>#REF!</f>
        <v>#REF!</v>
      </c>
      <c r="R41" s="12" t="e">
        <f>#REF!</f>
        <v>#REF!</v>
      </c>
    </row>
    <row r="42" spans="1:18" ht="16.5" customHeight="1" x14ac:dyDescent="0.3">
      <c r="A42" s="54" t="s">
        <v>33</v>
      </c>
      <c r="B42" s="28" t="s">
        <v>34</v>
      </c>
      <c r="C42" s="53">
        <v>12538000</v>
      </c>
      <c r="D42" s="53">
        <v>13062305</v>
      </c>
      <c r="E42" s="53">
        <v>0</v>
      </c>
      <c r="F42" s="30"/>
      <c r="G42" s="16">
        <v>2.8578852834179741E-2</v>
      </c>
      <c r="H42" s="16">
        <v>3.0289596400783964E-2</v>
      </c>
      <c r="I42" s="31" t="e">
        <v>#DIV/0!</v>
      </c>
      <c r="L42" s="11"/>
      <c r="M42" s="11"/>
      <c r="N42" s="11"/>
      <c r="O42" s="11"/>
      <c r="P42" s="17"/>
      <c r="Q42" s="18"/>
      <c r="R42" s="12"/>
    </row>
    <row r="43" spans="1:18" ht="16.5" customHeight="1" x14ac:dyDescent="0.3">
      <c r="A43" s="55"/>
      <c r="B43" s="32" t="s">
        <v>10</v>
      </c>
      <c r="C43" s="33">
        <v>438716000</v>
      </c>
      <c r="D43" s="33">
        <v>431247245</v>
      </c>
      <c r="E43" s="33">
        <v>0</v>
      </c>
      <c r="F43" s="34"/>
      <c r="G43" s="35"/>
      <c r="H43" s="36"/>
      <c r="I43" s="36"/>
    </row>
    <row r="44" spans="1:18" ht="16.5" customHeight="1" x14ac:dyDescent="0.3">
      <c r="A44" s="6"/>
      <c r="B44" s="23"/>
      <c r="C44" s="24"/>
      <c r="D44" s="24"/>
      <c r="E44" s="24"/>
      <c r="G44" s="37"/>
      <c r="H44" s="37"/>
      <c r="I44" s="37"/>
    </row>
    <row r="45" spans="1:18" ht="16.5" customHeight="1" x14ac:dyDescent="0.3">
      <c r="A45" s="54" t="s">
        <v>35</v>
      </c>
      <c r="B45" s="28" t="s">
        <v>36</v>
      </c>
      <c r="C45" s="29">
        <v>2726000</v>
      </c>
      <c r="D45" s="29">
        <v>3794108</v>
      </c>
      <c r="E45" s="29">
        <v>0</v>
      </c>
      <c r="F45" s="30"/>
      <c r="G45" s="16">
        <v>6.2135869218355386E-3</v>
      </c>
      <c r="H45" s="16">
        <v>8.7979877993191579E-3</v>
      </c>
      <c r="I45" s="31" t="e">
        <v>#DIV/0!</v>
      </c>
    </row>
    <row r="46" spans="1:18" ht="16.5" customHeight="1" x14ac:dyDescent="0.3">
      <c r="A46" s="55"/>
      <c r="B46" s="32" t="s">
        <v>10</v>
      </c>
      <c r="C46" s="33">
        <v>438716000</v>
      </c>
      <c r="D46" s="33">
        <v>431247245</v>
      </c>
      <c r="E46" s="33">
        <v>0</v>
      </c>
      <c r="F46" s="34"/>
      <c r="G46" s="35"/>
      <c r="H46" s="36"/>
      <c r="I46" s="36"/>
    </row>
    <row r="47" spans="1:18" ht="16.5" customHeight="1" x14ac:dyDescent="0.3">
      <c r="A47" s="56"/>
      <c r="B47" s="57"/>
      <c r="C47" s="58"/>
      <c r="D47" s="58"/>
      <c r="E47" s="58"/>
      <c r="F47" s="59"/>
      <c r="G47" s="37"/>
      <c r="H47" s="37"/>
      <c r="I47" s="37"/>
    </row>
    <row r="48" spans="1:18" ht="16.5" customHeight="1" x14ac:dyDescent="0.3">
      <c r="A48" s="54" t="s">
        <v>37</v>
      </c>
      <c r="B48" s="28" t="s">
        <v>38</v>
      </c>
      <c r="C48" s="29">
        <v>13590000</v>
      </c>
      <c r="D48" s="29">
        <v>15139045</v>
      </c>
      <c r="E48" s="29">
        <v>1549045</v>
      </c>
      <c r="F48" s="30"/>
      <c r="G48" s="16">
        <v>3.0976759452584358E-2</v>
      </c>
      <c r="H48" s="16">
        <v>3.5105256150679873E-2</v>
      </c>
      <c r="I48" s="31" t="e">
        <v>#DIV/0!</v>
      </c>
    </row>
    <row r="49" spans="1:9" ht="16.5" customHeight="1" x14ac:dyDescent="0.3">
      <c r="A49" s="55"/>
      <c r="B49" s="32" t="s">
        <v>10</v>
      </c>
      <c r="C49" s="33">
        <v>438716000</v>
      </c>
      <c r="D49" s="33">
        <v>431247245</v>
      </c>
      <c r="E49" s="33">
        <v>0</v>
      </c>
      <c r="F49" s="34"/>
      <c r="G49" s="35"/>
      <c r="H49" s="36"/>
      <c r="I49" s="36"/>
    </row>
    <row r="50" spans="1:9" ht="16.5" customHeight="1" x14ac:dyDescent="0.3">
      <c r="B50" s="32"/>
      <c r="C50" s="24"/>
      <c r="D50" s="24"/>
      <c r="E50" s="24"/>
      <c r="G50" s="27"/>
      <c r="H50" s="27"/>
      <c r="I50" s="27"/>
    </row>
    <row r="51" spans="1:9" ht="16.5" customHeight="1" x14ac:dyDescent="0.3">
      <c r="A51" s="60" t="s">
        <v>39</v>
      </c>
      <c r="B51" s="13" t="s">
        <v>40</v>
      </c>
      <c r="C51" s="14">
        <v>457767000</v>
      </c>
      <c r="D51" s="14">
        <v>458624607</v>
      </c>
      <c r="E51" s="14">
        <v>0</v>
      </c>
      <c r="F51" s="15"/>
      <c r="G51" s="16">
        <v>1.0434244477064889</v>
      </c>
      <c r="H51" s="16">
        <v>1.063484143533485</v>
      </c>
      <c r="I51" s="16" t="e">
        <v>#DIV/0!</v>
      </c>
    </row>
    <row r="52" spans="1:9" ht="16.5" customHeight="1" x14ac:dyDescent="0.3">
      <c r="A52" s="61"/>
      <c r="B52" s="19" t="s">
        <v>10</v>
      </c>
      <c r="C52" s="20">
        <v>438716000</v>
      </c>
      <c r="D52" s="20">
        <v>431247245</v>
      </c>
      <c r="E52" s="20">
        <v>0</v>
      </c>
      <c r="F52" s="21"/>
      <c r="G52" s="22"/>
      <c r="H52" s="22"/>
      <c r="I52" s="22"/>
    </row>
    <row r="53" spans="1:9" ht="16.5" customHeight="1" x14ac:dyDescent="0.3">
      <c r="B53" s="23"/>
      <c r="C53" s="24"/>
      <c r="D53" s="24"/>
      <c r="E53" s="24"/>
      <c r="G53" s="27"/>
      <c r="H53" s="27"/>
      <c r="I53" s="27"/>
    </row>
    <row r="54" spans="1:9" ht="16.5" customHeight="1" x14ac:dyDescent="0.3">
      <c r="A54" s="60" t="s">
        <v>41</v>
      </c>
      <c r="B54" s="13" t="s">
        <v>40</v>
      </c>
      <c r="C54" s="14">
        <v>457767000</v>
      </c>
      <c r="D54" s="14">
        <v>458624607</v>
      </c>
      <c r="E54" s="14">
        <v>0</v>
      </c>
      <c r="F54" s="15"/>
      <c r="G54" s="16">
        <v>1.0317503606202669</v>
      </c>
      <c r="H54" s="16">
        <v>1.0324080927411279</v>
      </c>
      <c r="I54" s="16" t="e">
        <v>#DIV/0!</v>
      </c>
    </row>
    <row r="55" spans="1:9" ht="16.5" customHeight="1" x14ac:dyDescent="0.3">
      <c r="A55" s="61"/>
      <c r="B55" s="19" t="s">
        <v>42</v>
      </c>
      <c r="C55" s="20">
        <v>443680000</v>
      </c>
      <c r="D55" s="20">
        <v>444228024</v>
      </c>
      <c r="E55" s="20">
        <v>0</v>
      </c>
      <c r="F55" s="21"/>
      <c r="G55" s="22"/>
      <c r="H55" s="22"/>
      <c r="I55" s="22"/>
    </row>
    <row r="56" spans="1:9" ht="16.5" customHeight="1" x14ac:dyDescent="0.3">
      <c r="G56" s="27"/>
      <c r="H56" s="27"/>
      <c r="I56" s="27"/>
    </row>
    <row r="57" spans="1:9" ht="16.5" x14ac:dyDescent="0.3">
      <c r="B57" s="57"/>
    </row>
    <row r="58" spans="1:9" ht="16.5" x14ac:dyDescent="0.3">
      <c r="A58" s="2" t="s">
        <v>43</v>
      </c>
    </row>
    <row r="59" spans="1:9" ht="35.25" customHeight="1" x14ac:dyDescent="0.3">
      <c r="A59" s="1" t="s">
        <v>44</v>
      </c>
      <c r="B59" s="1"/>
      <c r="C59" s="1"/>
      <c r="D59" s="1"/>
      <c r="E59" s="1"/>
      <c r="F59" s="1"/>
      <c r="G59" s="1"/>
      <c r="H59" s="1"/>
      <c r="I59" s="1"/>
    </row>
    <row r="60" spans="1:9" ht="16.5" customHeight="1" x14ac:dyDescent="0.3">
      <c r="A60" s="1" t="s">
        <v>45</v>
      </c>
      <c r="B60" s="1"/>
      <c r="C60" s="1"/>
      <c r="D60" s="1"/>
      <c r="E60" s="1"/>
      <c r="F60" s="1"/>
      <c r="G60" s="1"/>
      <c r="H60" s="1"/>
      <c r="I60" s="1"/>
    </row>
    <row r="61" spans="1:9" ht="37.5" customHeight="1" x14ac:dyDescent="0.3">
      <c r="A61" s="1" t="s">
        <v>46</v>
      </c>
      <c r="B61" s="1"/>
      <c r="C61" s="1"/>
      <c r="D61" s="1"/>
      <c r="E61" s="1"/>
      <c r="F61" s="1"/>
      <c r="G61" s="1"/>
      <c r="H61" s="1"/>
      <c r="I61" s="1"/>
    </row>
    <row r="62" spans="1:9" ht="16.5" customHeight="1" x14ac:dyDescent="0.3">
      <c r="A62" s="1" t="s">
        <v>47</v>
      </c>
      <c r="B62" s="1"/>
      <c r="C62" s="1"/>
      <c r="D62" s="1"/>
      <c r="E62" s="1"/>
      <c r="F62" s="1"/>
      <c r="G62" s="1"/>
      <c r="H62" s="1"/>
      <c r="I62" s="1"/>
    </row>
    <row r="63" spans="1:9" ht="16.5" customHeight="1" x14ac:dyDescent="0.3">
      <c r="A63" s="1" t="s">
        <v>48</v>
      </c>
      <c r="B63" s="1"/>
      <c r="C63" s="1"/>
      <c r="D63" s="1"/>
      <c r="E63" s="1"/>
      <c r="F63" s="1"/>
      <c r="G63" s="1"/>
      <c r="H63" s="1"/>
      <c r="I63" s="1"/>
    </row>
    <row r="64" spans="1:9" ht="16.5" x14ac:dyDescent="0.3">
      <c r="G64" s="23"/>
      <c r="H64" s="23"/>
    </row>
    <row r="65" ht="16.5" x14ac:dyDescent="0.3"/>
    <row r="66" ht="16.5" x14ac:dyDescent="0.3"/>
  </sheetData>
  <mergeCells count="17">
    <mergeCell ref="A59:I59"/>
    <mergeCell ref="A60:I60"/>
    <mergeCell ref="A61:I61"/>
    <mergeCell ref="A62:I62"/>
    <mergeCell ref="A63:I63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  <pageSetup paperSize="9" scale="66" orientation="portrait" verticalDpi="0" r:id="rId1"/>
  <colBreaks count="1" manualBreakCount="1">
    <brk id="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INDICATORI_BES_2019</vt:lpstr>
      <vt:lpstr>INDICATORI_BES_2019!Area_stampa</vt:lpstr>
    </vt:vector>
  </TitlesOfParts>
  <Company>Ospedale San Gerardo di Monza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PETRONE-138203</dc:creator>
  <cp:lastModifiedBy>PETRONE-138203</cp:lastModifiedBy>
  <dcterms:created xsi:type="dcterms:W3CDTF">2020-07-13T14:30:37Z</dcterms:created>
  <dcterms:modified xsi:type="dcterms:W3CDTF">2020-07-13T14:35:42Z</dcterms:modified>
</cp:coreProperties>
</file>